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A1F" lockStructure="1"/>
  <bookViews>
    <workbookView xWindow="0" yWindow="0" windowWidth="16380" windowHeight="8190"/>
  </bookViews>
  <sheets>
    <sheet name="EIKI" sheetId="1" r:id="rId1"/>
  </sheets>
  <definedNames>
    <definedName name="data">#REF!</definedName>
    <definedName name="filter">#REF!</definedName>
    <definedName name="index">#REF!</definedName>
  </definedNames>
  <calcPr calcId="145621"/>
</workbook>
</file>

<file path=xl/calcChain.xml><?xml version="1.0" encoding="utf-8"?>
<calcChain xmlns="http://schemas.openxmlformats.org/spreadsheetml/2006/main">
  <c r="D26" i="1" l="1"/>
  <c r="D24" i="1"/>
  <c r="E24" i="1"/>
  <c r="H26" i="1" s="1"/>
  <c r="D25" i="1"/>
  <c r="D27" i="1"/>
  <c r="H27" i="1"/>
  <c r="D28" i="1"/>
  <c r="D29" i="1"/>
  <c r="D30" i="1"/>
  <c r="D22" i="1"/>
  <c r="D8" i="1"/>
  <c r="E8" i="1"/>
  <c r="F8" i="1" s="1"/>
  <c r="D9" i="1"/>
  <c r="E9" i="1"/>
  <c r="D10" i="1"/>
  <c r="D11" i="1"/>
  <c r="D13" i="1"/>
  <c r="E13" i="1"/>
  <c r="F15" i="1" s="1"/>
  <c r="D14" i="1"/>
  <c r="D15" i="1"/>
  <c r="D16" i="1"/>
  <c r="D17" i="1"/>
  <c r="D19" i="1"/>
  <c r="E19" i="1"/>
  <c r="H21" i="1" s="1"/>
  <c r="D20" i="1"/>
  <c r="D21" i="1"/>
  <c r="D23" i="1"/>
  <c r="F27" i="1" l="1"/>
  <c r="H28" i="1"/>
  <c r="F30" i="1"/>
  <c r="F25" i="1"/>
  <c r="H29" i="1"/>
  <c r="F28" i="1"/>
  <c r="H24" i="1"/>
  <c r="H30" i="1"/>
  <c r="F29" i="1"/>
  <c r="H25" i="1"/>
  <c r="F24" i="1"/>
  <c r="F26" i="1"/>
  <c r="H23" i="1"/>
  <c r="H19" i="1"/>
  <c r="H8" i="1"/>
  <c r="F19" i="1"/>
  <c r="F23" i="1"/>
  <c r="F22" i="1"/>
  <c r="F14" i="1"/>
  <c r="F16" i="1"/>
  <c r="H22" i="1"/>
  <c r="F20" i="1"/>
  <c r="H17" i="1"/>
  <c r="H16" i="1"/>
  <c r="F13" i="1"/>
  <c r="H15" i="1"/>
  <c r="H14" i="1"/>
  <c r="H13" i="1"/>
  <c r="F17" i="1"/>
  <c r="H11" i="1"/>
  <c r="H10" i="1"/>
  <c r="H9" i="1"/>
  <c r="F10" i="1"/>
  <c r="H20" i="1"/>
  <c r="F9" i="1"/>
  <c r="F21" i="1"/>
  <c r="F11" i="1"/>
</calcChain>
</file>

<file path=xl/sharedStrings.xml><?xml version="1.0" encoding="utf-8"?>
<sst xmlns="http://schemas.openxmlformats.org/spreadsheetml/2006/main" count="41" uniqueCount="41">
  <si>
    <t xml:space="preserve">                                    Введите ширину изображения:</t>
  </si>
  <si>
    <t>м</t>
  </si>
  <si>
    <t>Модель</t>
  </si>
  <si>
    <t>Объектив</t>
  </si>
  <si>
    <t>Максимальная ширина</t>
  </si>
  <si>
    <t>Диагональ</t>
  </si>
  <si>
    <t>Расстояние от объектива до экрана</t>
  </si>
  <si>
    <t>Минимум</t>
  </si>
  <si>
    <t>Максимум</t>
  </si>
  <si>
    <t>Min</t>
  </si>
  <si>
    <t>Max</t>
  </si>
  <si>
    <t>Out of Focus</t>
  </si>
  <si>
    <t>Компактные проекторы</t>
  </si>
  <si>
    <t>EK-101X</t>
  </si>
  <si>
    <t>EK-121W/120U</t>
  </si>
  <si>
    <t>EK-355U</t>
  </si>
  <si>
    <t>EK-309W/308U</t>
  </si>
  <si>
    <t>Портативные проекторы</t>
  </si>
  <si>
    <t>EK-510U</t>
  </si>
  <si>
    <t>AH-E21010</t>
  </si>
  <si>
    <t>AH-E22010</t>
  </si>
  <si>
    <t>AH-E22020</t>
  </si>
  <si>
    <t>AH-E23010</t>
  </si>
  <si>
    <t>AH-E23020</t>
  </si>
  <si>
    <t>Стационарные проекторы</t>
  </si>
  <si>
    <t>EK-830U</t>
  </si>
  <si>
    <t>EK-831U</t>
  </si>
  <si>
    <t>EK-850UL</t>
  </si>
  <si>
    <t>EK-1100UL</t>
  </si>
  <si>
    <t>AH-EC22030</t>
  </si>
  <si>
    <t xml:space="preserve">AH-EC21020 </t>
  </si>
  <si>
    <t xml:space="preserve">AH-EC21030  </t>
  </si>
  <si>
    <t xml:space="preserve">AH-EC24010 </t>
  </si>
  <si>
    <t xml:space="preserve">AH-EC23030  </t>
  </si>
  <si>
    <t>AH-AC25020</t>
  </si>
  <si>
    <t>AH-AC22060</t>
  </si>
  <si>
    <t>AH-AC22070</t>
  </si>
  <si>
    <t>AH-AC21020</t>
  </si>
  <si>
    <t>AH-AC24020</t>
  </si>
  <si>
    <t>AH-AC23020</t>
  </si>
  <si>
    <t>AH-AC23030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</si>
</sst>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&quot; м&quot;"/>
  </numFmts>
  <fonts count="1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ＭＳ Ｐゴシック"/>
      <family val="2"/>
      <charset val="128"/>
    </font>
    <font>
      <sz val="10"/>
      <name val="Arial Cyr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family val="2"/>
      <charset val="204"/>
    </font>
    <font>
      <sz val="14"/>
      <color indexed="10"/>
      <name val="Arial Black"/>
      <family val="2"/>
      <charset val="204"/>
    </font>
    <font>
      <b/>
      <sz val="12"/>
      <name val="Arial"/>
      <family val="2"/>
      <charset val="204"/>
    </font>
    <font>
      <b/>
      <sz val="12"/>
      <color indexed="17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9"/>
      <color indexed="9"/>
      <name val="Arial"/>
      <family val="2"/>
      <charset val="204"/>
    </font>
    <font>
      <sz val="8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8"/>
      <color indexed="9"/>
      <name val="Arial Cyr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/>
      <top style="medium">
        <color indexed="9"/>
      </top>
      <bottom/>
      <diagonal/>
    </border>
    <border>
      <left/>
      <right style="medium">
        <color indexed="10"/>
      </right>
      <top/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10"/>
      </left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9"/>
      </top>
      <bottom/>
      <diagonal/>
    </border>
    <border>
      <left style="medium">
        <color indexed="10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10"/>
      </left>
      <right/>
      <top/>
      <bottom style="thin">
        <color indexed="9"/>
      </bottom>
      <diagonal/>
    </border>
    <border>
      <left/>
      <right/>
      <top style="thin">
        <color indexed="10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10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10"/>
      </bottom>
      <diagonal/>
    </border>
    <border>
      <left style="medium">
        <color indexed="10"/>
      </left>
      <right/>
      <top style="medium">
        <color indexed="9"/>
      </top>
      <bottom/>
      <diagonal/>
    </border>
    <border>
      <left style="medium">
        <color indexed="10"/>
      </left>
      <right/>
      <top/>
      <bottom style="thin">
        <color indexed="8"/>
      </bottom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thin">
        <color indexed="9"/>
      </top>
      <bottom/>
      <diagonal/>
    </border>
    <border>
      <left/>
      <right/>
      <top style="medium">
        <color indexed="9"/>
      </top>
      <bottom style="thin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 style="medium">
        <color indexed="10"/>
      </right>
      <top/>
      <bottom style="thin">
        <color indexed="9"/>
      </bottom>
      <diagonal/>
    </border>
    <border>
      <left/>
      <right/>
      <top style="thin">
        <color indexed="9"/>
      </top>
      <bottom style="medium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10"/>
      </right>
      <top/>
      <bottom/>
      <diagonal/>
    </border>
    <border>
      <left style="medium">
        <color indexed="10"/>
      </left>
      <right style="thin">
        <color indexed="10"/>
      </right>
      <top style="medium">
        <color indexed="10"/>
      </top>
      <bottom/>
      <diagonal/>
    </border>
    <border>
      <left style="thin">
        <color indexed="10"/>
      </left>
      <right style="thin">
        <color indexed="10"/>
      </right>
      <top style="medium">
        <color indexed="10"/>
      </top>
      <bottom/>
      <diagonal/>
    </border>
    <border>
      <left style="thin">
        <color indexed="10"/>
      </left>
      <right style="medium">
        <color indexed="10"/>
      </right>
      <top style="medium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10"/>
      </right>
      <top style="thin">
        <color indexed="10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/>
      <right/>
      <top style="thin">
        <color indexed="8"/>
      </top>
      <bottom style="medium">
        <color theme="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10"/>
      </top>
      <bottom style="thin">
        <color theme="0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6" fillId="0" borderId="0"/>
    <xf numFmtId="0" fontId="3" fillId="0" borderId="0"/>
    <xf numFmtId="0" fontId="16" fillId="0" borderId="0"/>
  </cellStyleXfs>
  <cellXfs count="76">
    <xf numFmtId="0" fontId="0" fillId="0" borderId="0" xfId="0"/>
    <xf numFmtId="0" fontId="3" fillId="0" borderId="0" xfId="5" applyAlignment="1" applyProtection="1">
      <alignment horizontal="left"/>
    </xf>
    <xf numFmtId="0" fontId="3" fillId="0" borderId="0" xfId="5" applyProtection="1"/>
    <xf numFmtId="0" fontId="4" fillId="0" borderId="0" xfId="0" applyFont="1" applyProtection="1"/>
    <xf numFmtId="0" fontId="5" fillId="0" borderId="0" xfId="5" applyFont="1" applyBorder="1" applyProtection="1"/>
    <xf numFmtId="0" fontId="5" fillId="0" borderId="0" xfId="5" applyFont="1" applyProtection="1"/>
    <xf numFmtId="0" fontId="3" fillId="0" borderId="1" xfId="5" applyBorder="1" applyAlignment="1" applyProtection="1">
      <alignment horizontal="left"/>
    </xf>
    <xf numFmtId="0" fontId="6" fillId="0" borderId="2" xfId="5" applyFont="1" applyBorder="1" applyAlignment="1" applyProtection="1">
      <alignment vertical="center"/>
    </xf>
    <xf numFmtId="0" fontId="6" fillId="0" borderId="3" xfId="5" applyFont="1" applyBorder="1" applyAlignment="1" applyProtection="1">
      <alignment vertical="center"/>
    </xf>
    <xf numFmtId="0" fontId="6" fillId="0" borderId="4" xfId="5" applyFont="1" applyBorder="1" applyAlignment="1" applyProtection="1">
      <alignment vertical="center"/>
    </xf>
    <xf numFmtId="0" fontId="6" fillId="0" borderId="0" xfId="5" applyFont="1" applyBorder="1" applyAlignment="1" applyProtection="1">
      <alignment vertical="center"/>
    </xf>
    <xf numFmtId="4" fontId="8" fillId="0" borderId="5" xfId="5" applyNumberFormat="1" applyFont="1" applyBorder="1" applyAlignment="1" applyProtection="1">
      <alignment horizontal="center"/>
      <protection locked="0"/>
    </xf>
    <xf numFmtId="0" fontId="9" fillId="0" borderId="6" xfId="5" applyFont="1" applyBorder="1" applyProtection="1"/>
    <xf numFmtId="0" fontId="0" fillId="0" borderId="0" xfId="5" applyFont="1" applyProtection="1"/>
    <xf numFmtId="0" fontId="0" fillId="0" borderId="0" xfId="5" applyFont="1" applyAlignment="1" applyProtection="1">
      <alignment horizontal="left"/>
    </xf>
    <xf numFmtId="0" fontId="3" fillId="0" borderId="0" xfId="5" applyBorder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5" fillId="0" borderId="0" xfId="5" applyFont="1" applyBorder="1" applyAlignment="1" applyProtection="1">
      <alignment horizontal="center"/>
    </xf>
    <xf numFmtId="0" fontId="5" fillId="0" borderId="0" xfId="5" applyFont="1" applyAlignment="1" applyProtection="1">
      <alignment horizontal="center"/>
    </xf>
    <xf numFmtId="0" fontId="12" fillId="2" borderId="7" xfId="2" applyFont="1" applyFill="1" applyBorder="1" applyAlignment="1" applyProtection="1">
      <alignment vertical="center"/>
      <protection hidden="1"/>
    </xf>
    <xf numFmtId="0" fontId="13" fillId="2" borderId="8" xfId="5" applyFont="1" applyFill="1" applyBorder="1" applyProtection="1">
      <protection hidden="1"/>
    </xf>
    <xf numFmtId="0" fontId="12" fillId="2" borderId="9" xfId="2" applyFont="1" applyFill="1" applyBorder="1" applyAlignment="1" applyProtection="1">
      <alignment horizontal="center" vertical="center"/>
      <protection hidden="1"/>
    </xf>
    <xf numFmtId="0" fontId="14" fillId="2" borderId="10" xfId="5" applyFont="1" applyFill="1" applyBorder="1" applyAlignment="1" applyProtection="1">
      <alignment horizontal="center" vertical="center"/>
      <protection hidden="1"/>
    </xf>
    <xf numFmtId="0" fontId="3" fillId="0" borderId="11" xfId="5" applyBorder="1" applyAlignment="1" applyProtection="1">
      <alignment horizontal="left"/>
    </xf>
    <xf numFmtId="0" fontId="12" fillId="2" borderId="8" xfId="2" applyFont="1" applyFill="1" applyBorder="1" applyAlignment="1" applyProtection="1">
      <alignment vertical="center"/>
      <protection hidden="1"/>
    </xf>
    <xf numFmtId="0" fontId="13" fillId="2" borderId="8" xfId="0" applyFont="1" applyFill="1" applyBorder="1" applyProtection="1">
      <protection hidden="1"/>
    </xf>
    <xf numFmtId="0" fontId="13" fillId="2" borderId="12" xfId="0" applyFont="1" applyFill="1" applyBorder="1" applyProtection="1">
      <protection hidden="1"/>
    </xf>
    <xf numFmtId="0" fontId="12" fillId="2" borderId="13" xfId="2" applyFont="1" applyFill="1" applyBorder="1" applyAlignment="1" applyProtection="1">
      <alignment vertical="center"/>
      <protection hidden="1"/>
    </xf>
    <xf numFmtId="0" fontId="12" fillId="2" borderId="2" xfId="2" applyFont="1" applyFill="1" applyBorder="1" applyAlignment="1" applyProtection="1">
      <alignment horizontal="center" vertical="center"/>
      <protection hidden="1"/>
    </xf>
    <xf numFmtId="0" fontId="12" fillId="2" borderId="16" xfId="2" applyFont="1" applyFill="1" applyBorder="1" applyAlignment="1" applyProtection="1">
      <alignment vertical="top" wrapText="1"/>
      <protection hidden="1"/>
    </xf>
    <xf numFmtId="0" fontId="12" fillId="2" borderId="0" xfId="2" applyFont="1" applyFill="1" applyBorder="1" applyAlignment="1" applyProtection="1">
      <alignment horizontal="center" vertical="center"/>
      <protection hidden="1"/>
    </xf>
    <xf numFmtId="0" fontId="12" fillId="2" borderId="17" xfId="2" applyFont="1" applyFill="1" applyBorder="1" applyAlignment="1" applyProtection="1">
      <alignment horizontal="center" vertical="center"/>
      <protection hidden="1"/>
    </xf>
    <xf numFmtId="0" fontId="12" fillId="2" borderId="18" xfId="2" applyFont="1" applyFill="1" applyBorder="1" applyAlignment="1" applyProtection="1">
      <alignment horizontal="left" vertical="top" wrapText="1"/>
      <protection hidden="1"/>
    </xf>
    <xf numFmtId="0" fontId="13" fillId="2" borderId="19" xfId="0" applyFont="1" applyFill="1" applyBorder="1" applyProtection="1">
      <protection hidden="1"/>
    </xf>
    <xf numFmtId="0" fontId="12" fillId="2" borderId="20" xfId="2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Protection="1"/>
    <xf numFmtId="0" fontId="12" fillId="2" borderId="23" xfId="2" applyFont="1" applyFill="1" applyBorder="1" applyAlignment="1" applyProtection="1">
      <alignment vertical="top" wrapText="1"/>
      <protection hidden="1"/>
    </xf>
    <xf numFmtId="0" fontId="12" fillId="2" borderId="16" xfId="0" applyFont="1" applyFill="1" applyBorder="1" applyAlignment="1" applyProtection="1">
      <alignment vertical="top" wrapText="1"/>
      <protection hidden="1"/>
    </xf>
    <xf numFmtId="0" fontId="13" fillId="2" borderId="22" xfId="0" applyFont="1" applyFill="1" applyBorder="1" applyProtection="1">
      <protection hidden="1"/>
    </xf>
    <xf numFmtId="0" fontId="12" fillId="2" borderId="21" xfId="0" applyFont="1" applyFill="1" applyBorder="1" applyAlignment="1" applyProtection="1">
      <alignment vertical="top" wrapText="1"/>
      <protection hidden="1"/>
    </xf>
    <xf numFmtId="0" fontId="12" fillId="2" borderId="24" xfId="2" applyFont="1" applyFill="1" applyBorder="1" applyAlignment="1" applyProtection="1">
      <alignment vertical="top" wrapText="1"/>
      <protection hidden="1"/>
    </xf>
    <xf numFmtId="0" fontId="13" fillId="2" borderId="14" xfId="0" applyFont="1" applyFill="1" applyBorder="1" applyProtection="1">
      <protection hidden="1"/>
    </xf>
    <xf numFmtId="0" fontId="0" fillId="0" borderId="25" xfId="5" applyFont="1" applyBorder="1" applyAlignment="1" applyProtection="1">
      <alignment horizontal="left"/>
    </xf>
    <xf numFmtId="0" fontId="0" fillId="0" borderId="25" xfId="5" applyFont="1" applyBorder="1" applyProtection="1"/>
    <xf numFmtId="0" fontId="10" fillId="0" borderId="0" xfId="0" applyFont="1" applyBorder="1" applyProtection="1"/>
    <xf numFmtId="2" fontId="15" fillId="0" borderId="0" xfId="5" applyNumberFormat="1" applyFont="1" applyAlignment="1" applyProtection="1">
      <alignment horizontal="left"/>
    </xf>
    <xf numFmtId="0" fontId="12" fillId="2" borderId="39" xfId="2" applyFont="1" applyFill="1" applyBorder="1" applyAlignment="1" applyProtection="1">
      <alignment horizontal="center" vertical="center"/>
      <protection hidden="1"/>
    </xf>
    <xf numFmtId="0" fontId="13" fillId="2" borderId="43" xfId="0" applyFont="1" applyFill="1" applyBorder="1" applyProtection="1">
      <protection hidden="1"/>
    </xf>
    <xf numFmtId="0" fontId="12" fillId="2" borderId="42" xfId="2" applyFont="1" applyFill="1" applyBorder="1" applyAlignment="1" applyProtection="1">
      <alignment horizontal="center" vertical="center"/>
      <protection hidden="1"/>
    </xf>
    <xf numFmtId="0" fontId="14" fillId="2" borderId="15" xfId="0" applyFont="1" applyFill="1" applyBorder="1" applyAlignment="1" applyProtection="1">
      <alignment horizontal="center" vertical="center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  <xf numFmtId="0" fontId="14" fillId="2" borderId="40" xfId="0" applyFont="1" applyFill="1" applyBorder="1" applyAlignment="1" applyProtection="1">
      <alignment horizontal="center" vertical="center"/>
      <protection hidden="1"/>
    </xf>
    <xf numFmtId="164" fontId="14" fillId="2" borderId="0" xfId="0" applyNumberFormat="1" applyFont="1" applyFill="1" applyBorder="1" applyAlignment="1" applyProtection="1">
      <alignment horizontal="center"/>
      <protection hidden="1"/>
    </xf>
    <xf numFmtId="164" fontId="14" fillId="2" borderId="11" xfId="0" applyNumberFormat="1" applyFont="1" applyFill="1" applyBorder="1" applyAlignment="1" applyProtection="1">
      <alignment horizontal="center"/>
      <protection hidden="1"/>
    </xf>
    <xf numFmtId="164" fontId="14" fillId="2" borderId="15" xfId="0" applyNumberFormat="1" applyFont="1" applyFill="1" applyBorder="1" applyAlignment="1" applyProtection="1">
      <alignment horizontal="center"/>
      <protection hidden="1"/>
    </xf>
    <xf numFmtId="164" fontId="14" fillId="2" borderId="26" xfId="0" applyNumberFormat="1" applyFont="1" applyFill="1" applyBorder="1" applyAlignment="1" applyProtection="1">
      <alignment horizontal="center"/>
      <protection hidden="1"/>
    </xf>
    <xf numFmtId="164" fontId="14" fillId="2" borderId="40" xfId="0" applyNumberFormat="1" applyFont="1" applyFill="1" applyBorder="1" applyAlignment="1" applyProtection="1">
      <alignment horizontal="center"/>
      <protection hidden="1"/>
    </xf>
    <xf numFmtId="164" fontId="14" fillId="2" borderId="41" xfId="0" applyNumberFormat="1" applyFont="1" applyFill="1" applyBorder="1" applyAlignment="1" applyProtection="1">
      <alignment horizontal="center"/>
      <protection hidden="1"/>
    </xf>
    <xf numFmtId="0" fontId="14" fillId="2" borderId="27" xfId="5" applyFont="1" applyFill="1" applyBorder="1" applyAlignment="1" applyProtection="1">
      <alignment horizontal="center" vertical="center"/>
      <protection hidden="1"/>
    </xf>
    <xf numFmtId="0" fontId="11" fillId="2" borderId="28" xfId="5" applyFont="1" applyFill="1" applyBorder="1" applyAlignment="1" applyProtection="1">
      <alignment horizontal="center" vertical="center"/>
      <protection hidden="1"/>
    </xf>
    <xf numFmtId="164" fontId="14" fillId="2" borderId="20" xfId="0" applyNumberFormat="1" applyFont="1" applyFill="1" applyBorder="1" applyAlignment="1" applyProtection="1">
      <alignment horizontal="center"/>
      <protection hidden="1"/>
    </xf>
    <xf numFmtId="164" fontId="14" fillId="2" borderId="29" xfId="0" applyNumberFormat="1" applyFont="1" applyFill="1" applyBorder="1" applyAlignment="1" applyProtection="1">
      <alignment horizontal="center"/>
      <protection hidden="1"/>
    </xf>
    <xf numFmtId="0" fontId="11" fillId="2" borderId="38" xfId="5" applyFont="1" applyFill="1" applyBorder="1" applyAlignment="1" applyProtection="1">
      <alignment horizontal="center" vertical="center"/>
      <protection hidden="1"/>
    </xf>
    <xf numFmtId="0" fontId="14" fillId="2" borderId="31" xfId="0" applyFont="1" applyFill="1" applyBorder="1" applyAlignment="1" applyProtection="1">
      <alignment horizontal="center" vertical="center"/>
      <protection hidden="1"/>
    </xf>
    <xf numFmtId="164" fontId="14" fillId="2" borderId="15" xfId="4" applyNumberFormat="1" applyFont="1" applyFill="1" applyBorder="1" applyAlignment="1" applyProtection="1">
      <alignment horizontal="center"/>
      <protection hidden="1"/>
    </xf>
    <xf numFmtId="164" fontId="14" fillId="2" borderId="26" xfId="5" applyNumberFormat="1" applyFont="1" applyFill="1" applyBorder="1" applyAlignment="1" applyProtection="1">
      <alignment horizontal="center"/>
      <protection hidden="1"/>
    </xf>
    <xf numFmtId="164" fontId="14" fillId="2" borderId="0" xfId="4" applyNumberFormat="1" applyFont="1" applyFill="1" applyBorder="1" applyAlignment="1" applyProtection="1">
      <alignment horizontal="center"/>
      <protection hidden="1"/>
    </xf>
    <xf numFmtId="164" fontId="14" fillId="2" borderId="11" xfId="5" applyNumberFormat="1" applyFont="1" applyFill="1" applyBorder="1" applyAlignment="1" applyProtection="1">
      <alignment horizontal="center"/>
      <protection hidden="1"/>
    </xf>
    <xf numFmtId="0" fontId="14" fillId="2" borderId="30" xfId="5" applyFont="1" applyFill="1" applyBorder="1" applyAlignment="1" applyProtection="1">
      <alignment horizontal="center" vertical="center"/>
      <protection hidden="1"/>
    </xf>
    <xf numFmtId="0" fontId="7" fillId="0" borderId="32" xfId="5" applyFont="1" applyBorder="1" applyAlignment="1" applyProtection="1">
      <alignment horizontal="center"/>
    </xf>
    <xf numFmtId="0" fontId="10" fillId="3" borderId="33" xfId="5" applyFont="1" applyFill="1" applyBorder="1" applyAlignment="1" applyProtection="1">
      <alignment horizontal="center" vertical="center"/>
      <protection hidden="1"/>
    </xf>
    <xf numFmtId="0" fontId="10" fillId="3" borderId="34" xfId="5" applyFont="1" applyFill="1" applyBorder="1" applyAlignment="1" applyProtection="1">
      <alignment horizontal="center" vertical="center"/>
      <protection hidden="1"/>
    </xf>
    <xf numFmtId="0" fontId="10" fillId="3" borderId="34" xfId="5" applyFont="1" applyFill="1" applyBorder="1" applyAlignment="1" applyProtection="1">
      <alignment horizontal="center" vertical="center" wrapText="1"/>
      <protection hidden="1"/>
    </xf>
    <xf numFmtId="0" fontId="10" fillId="3" borderId="35" xfId="5" applyFont="1" applyFill="1" applyBorder="1" applyAlignment="1" applyProtection="1">
      <alignment horizontal="center" vertical="center"/>
      <protection hidden="1"/>
    </xf>
    <xf numFmtId="0" fontId="10" fillId="3" borderId="36" xfId="5" applyFont="1" applyFill="1" applyBorder="1" applyAlignment="1" applyProtection="1">
      <alignment horizontal="center" vertical="center"/>
      <protection hidden="1"/>
    </xf>
    <xf numFmtId="0" fontId="10" fillId="3" borderId="37" xfId="5" applyFont="1" applyFill="1" applyBorder="1" applyAlignment="1" applyProtection="1">
      <alignment horizontal="center" vertical="center"/>
      <protection hidden="1"/>
    </xf>
  </cellXfs>
  <cellStyles count="7">
    <cellStyle name="Normal" xfId="1"/>
    <cellStyle name="normální_List1" xfId="2"/>
    <cellStyle name="Обычный" xfId="0" builtinId="0"/>
    <cellStyle name="Обычный 2" xfId="3"/>
    <cellStyle name="Обычный_scanoffice" xfId="4"/>
    <cellStyle name="Обычный_Книга1" xfId="5"/>
    <cellStyle name="Стиль 1" xfId="6"/>
  </cellStyles>
  <dxfs count="16"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  <dxf>
      <font>
        <b val="0"/>
        <i val="0"/>
        <condense val="0"/>
        <extend val="0"/>
        <color indexed="8"/>
      </font>
      <fill>
        <patternFill patternType="solid">
          <fgColor indexed="51"/>
          <bgColor indexed="50"/>
        </patternFill>
      </fill>
      <border>
        <left/>
        <right/>
        <top/>
        <bottom style="thin">
          <color indexed="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76200</xdr:rowOff>
    </xdr:from>
    <xdr:to>
      <xdr:col>9</xdr:col>
      <xdr:colOff>571500</xdr:colOff>
      <xdr:row>0</xdr:row>
      <xdr:rowOff>447675</xdr:rowOff>
    </xdr:to>
    <xdr:pic>
      <xdr:nvPicPr>
        <xdr:cNvPr id="1034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5" y="76200"/>
          <a:ext cx="21145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123825</xdr:colOff>
      <xdr:row>0</xdr:row>
      <xdr:rowOff>0</xdr:rowOff>
    </xdr:from>
    <xdr:to>
      <xdr:col>1</xdr:col>
      <xdr:colOff>1771650</xdr:colOff>
      <xdr:row>0</xdr:row>
      <xdr:rowOff>523875</xdr:rowOff>
    </xdr:to>
    <xdr:pic>
      <xdr:nvPicPr>
        <xdr:cNvPr id="1035" name="Picture 10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0"/>
          <a:ext cx="1647825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1771650</xdr:colOff>
      <xdr:row>0</xdr:row>
      <xdr:rowOff>190500</xdr:rowOff>
    </xdr:from>
    <xdr:to>
      <xdr:col>3</xdr:col>
      <xdr:colOff>123825</xdr:colOff>
      <xdr:row>0</xdr:row>
      <xdr:rowOff>533400</xdr:rowOff>
    </xdr:to>
    <xdr:pic>
      <xdr:nvPicPr>
        <xdr:cNvPr id="1036" name="Picture 10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190500"/>
          <a:ext cx="160020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O17964"/>
  <sheetViews>
    <sheetView showGridLines="0" tabSelected="1" workbookViewId="0">
      <pane ySplit="6" topLeftCell="A7" activePane="bottomLeft" state="frozen"/>
      <selection pane="bottomLeft" activeCell="L1" sqref="L1:N1048576"/>
    </sheetView>
  </sheetViews>
  <sheetFormatPr defaultRowHeight="12.75" zeroHeight="1"/>
  <cols>
    <col min="1" max="1" width="6.85546875" style="1" customWidth="1"/>
    <col min="2" max="2" width="27.5703125" style="1" customWidth="1"/>
    <col min="3" max="3" width="21.140625" style="1" customWidth="1"/>
    <col min="4" max="4" width="16.7109375" style="2" customWidth="1"/>
    <col min="5" max="5" width="11.42578125" style="2" customWidth="1"/>
    <col min="6" max="6" width="7" style="2" customWidth="1"/>
    <col min="7" max="7" width="10.140625" style="2" customWidth="1"/>
    <col min="8" max="8" width="3.5703125" style="2" customWidth="1"/>
    <col min="9" max="9" width="3.140625" style="2" customWidth="1"/>
    <col min="10" max="10" width="11.28515625" style="2" customWidth="1"/>
    <col min="11" max="11" width="9.42578125" style="3" customWidth="1"/>
    <col min="12" max="12" width="9.140625" style="3" hidden="1" customWidth="1"/>
    <col min="13" max="14" width="9.140625" style="4" hidden="1" customWidth="1"/>
    <col min="15" max="15" width="9.140625" style="4" customWidth="1"/>
    <col min="16" max="119" width="9.140625" style="5" customWidth="1"/>
    <col min="120" max="16384" width="9.140625" style="5"/>
  </cols>
  <sheetData>
    <row r="1" spans="1:15" ht="44.25" customHeight="1">
      <c r="B1" s="6"/>
      <c r="C1" s="7"/>
      <c r="D1" s="7"/>
      <c r="E1" s="7"/>
      <c r="F1" s="7"/>
      <c r="G1" s="7"/>
      <c r="H1" s="7"/>
      <c r="I1" s="8"/>
      <c r="J1" s="9"/>
      <c r="M1" s="10"/>
      <c r="N1" s="10"/>
    </row>
    <row r="2" spans="1:15" ht="6.75" customHeight="1"/>
    <row r="3" spans="1:15" ht="15.75" customHeight="1">
      <c r="B3" s="69" t="s">
        <v>0</v>
      </c>
      <c r="C3" s="69"/>
      <c r="D3" s="69"/>
      <c r="E3" s="69"/>
      <c r="F3" s="69"/>
      <c r="G3" s="11">
        <v>2.34</v>
      </c>
      <c r="H3" s="12" t="s">
        <v>1</v>
      </c>
      <c r="I3" s="13"/>
      <c r="J3" s="13"/>
    </row>
    <row r="4" spans="1:15" ht="7.5" customHeight="1">
      <c r="B4" s="14"/>
      <c r="C4" s="14"/>
      <c r="D4" s="13"/>
      <c r="E4" s="13"/>
      <c r="F4" s="13"/>
      <c r="G4" s="13"/>
      <c r="H4" s="13"/>
      <c r="I4" s="13"/>
      <c r="J4" s="13"/>
    </row>
    <row r="5" spans="1:15" ht="14.25" customHeight="1">
      <c r="A5" s="15"/>
      <c r="B5" s="70" t="s">
        <v>2</v>
      </c>
      <c r="C5" s="71" t="s">
        <v>3</v>
      </c>
      <c r="D5" s="72" t="s">
        <v>4</v>
      </c>
      <c r="E5" s="71" t="s">
        <v>5</v>
      </c>
      <c r="F5" s="73" t="s">
        <v>6</v>
      </c>
      <c r="G5" s="73"/>
      <c r="H5" s="73"/>
      <c r="I5" s="73"/>
      <c r="J5" s="73"/>
    </row>
    <row r="6" spans="1:15" ht="17.25" customHeight="1">
      <c r="A6" s="15"/>
      <c r="B6" s="70"/>
      <c r="C6" s="71"/>
      <c r="D6" s="72"/>
      <c r="E6" s="71"/>
      <c r="F6" s="74" t="s">
        <v>7</v>
      </c>
      <c r="G6" s="74"/>
      <c r="H6" s="75" t="s">
        <v>8</v>
      </c>
      <c r="I6" s="75"/>
      <c r="J6" s="75"/>
      <c r="L6" s="16" t="s">
        <v>9</v>
      </c>
      <c r="M6" s="17" t="s">
        <v>10</v>
      </c>
      <c r="N6" s="18" t="s">
        <v>11</v>
      </c>
    </row>
    <row r="7" spans="1:15" ht="23.45" customHeight="1" thickBot="1">
      <c r="A7" s="15"/>
      <c r="B7" s="59" t="s">
        <v>12</v>
      </c>
      <c r="C7" s="59"/>
      <c r="D7" s="59"/>
      <c r="E7" s="59"/>
      <c r="F7" s="59"/>
      <c r="G7" s="59"/>
      <c r="H7" s="59"/>
      <c r="I7" s="59"/>
      <c r="J7" s="59"/>
    </row>
    <row r="8" spans="1:15">
      <c r="A8" s="15"/>
      <c r="B8" s="19" t="s">
        <v>13</v>
      </c>
      <c r="C8" s="20"/>
      <c r="D8" s="21">
        <f>ROUND(4*SQRT(POWER(N8,2)/25),2)</f>
        <v>6.08</v>
      </c>
      <c r="E8" s="22">
        <f>ROUND(SQRT(POWER(G3,2)+POWER(PRODUCT(G3,0.75),2)),2)</f>
        <v>2.93</v>
      </c>
      <c r="F8" s="66">
        <f>IF(E8&lt;=N8,PRODUCT(G3,L8),N6)</f>
        <v>3.4631999999999996</v>
      </c>
      <c r="G8" s="66"/>
      <c r="H8" s="67">
        <f>IF(E8&lt;=N8,PRODUCT(G3,M8),N6)</f>
        <v>4.0949999999999998</v>
      </c>
      <c r="I8" s="67"/>
      <c r="J8" s="67"/>
      <c r="L8" s="17">
        <v>1.48</v>
      </c>
      <c r="M8" s="17">
        <v>1.75</v>
      </c>
      <c r="N8" s="17">
        <v>7.6</v>
      </c>
      <c r="O8" s="5"/>
    </row>
    <row r="9" spans="1:15" ht="13.5" thickBot="1">
      <c r="A9" s="23"/>
      <c r="B9" s="24" t="s">
        <v>14</v>
      </c>
      <c r="C9" s="25"/>
      <c r="D9" s="21">
        <f t="shared" ref="D9:D11" si="0">ROUND(16*SQRT(POWER(N9,2)/356),2)</f>
        <v>6.44</v>
      </c>
      <c r="E9" s="68">
        <f>ROUND(SQRT(POWER(G3,2)+POWER(PRODUCT(G3,0.625),2)),2)</f>
        <v>2.76</v>
      </c>
      <c r="F9" s="52">
        <f>IF(E9&lt;=N9,PRODUCT(G3,L9),N6)</f>
        <v>2.9483999999999999</v>
      </c>
      <c r="G9" s="52"/>
      <c r="H9" s="53">
        <f>IF(E9&lt;=N9,PRODUCT(G3,M9),N6)</f>
        <v>4.8905999999999992</v>
      </c>
      <c r="I9" s="53"/>
      <c r="J9" s="53"/>
      <c r="L9" s="17">
        <v>1.26</v>
      </c>
      <c r="M9" s="17">
        <v>2.09</v>
      </c>
      <c r="N9" s="17">
        <v>7.6</v>
      </c>
      <c r="O9" s="5"/>
    </row>
    <row r="10" spans="1:15" ht="13.5" thickBot="1">
      <c r="A10" s="15"/>
      <c r="B10" s="19" t="s">
        <v>15</v>
      </c>
      <c r="C10" s="26"/>
      <c r="D10" s="21">
        <f t="shared" si="0"/>
        <v>6.44</v>
      </c>
      <c r="E10" s="68"/>
      <c r="F10" s="52">
        <f>IF(E9&lt;=N10,PRODUCT(G3,L10),N6)</f>
        <v>2.5506000000000002</v>
      </c>
      <c r="G10" s="52"/>
      <c r="H10" s="53">
        <f>IF(E9&lt;=N10,PRODUCT(G3,M10),N6)</f>
        <v>4.1183999999999994</v>
      </c>
      <c r="I10" s="53"/>
      <c r="J10" s="53"/>
      <c r="L10" s="17">
        <v>1.0900000000000001</v>
      </c>
      <c r="M10" s="17">
        <v>1.76</v>
      </c>
      <c r="N10" s="17">
        <v>7.6</v>
      </c>
      <c r="O10" s="5"/>
    </row>
    <row r="11" spans="1:15" ht="13.5" thickBot="1">
      <c r="A11" s="15"/>
      <c r="B11" s="27" t="s">
        <v>16</v>
      </c>
      <c r="C11" s="25"/>
      <c r="D11" s="46">
        <f t="shared" si="0"/>
        <v>6.44</v>
      </c>
      <c r="E11" s="68"/>
      <c r="F11" s="52">
        <f>IF(E9&lt;=N11,PRODUCT(G3,L11),N6)</f>
        <v>2.5038</v>
      </c>
      <c r="G11" s="52"/>
      <c r="H11" s="53">
        <f>IF(E9&lt;=N11,PRODUCT(G3,M11),N6)</f>
        <v>4.0949999999999998</v>
      </c>
      <c r="I11" s="53"/>
      <c r="J11" s="53"/>
      <c r="L11" s="17">
        <v>1.07</v>
      </c>
      <c r="M11" s="17">
        <v>1.75</v>
      </c>
      <c r="N11" s="17">
        <v>7.6</v>
      </c>
      <c r="O11" s="5"/>
    </row>
    <row r="12" spans="1:15" ht="25.5" customHeight="1" thickBot="1">
      <c r="A12" s="15"/>
      <c r="B12" s="59" t="s">
        <v>17</v>
      </c>
      <c r="C12" s="59"/>
      <c r="D12" s="62"/>
      <c r="E12" s="59"/>
      <c r="F12" s="59"/>
      <c r="G12" s="59"/>
      <c r="H12" s="59"/>
      <c r="I12" s="59"/>
      <c r="J12" s="59"/>
      <c r="L12" s="17"/>
      <c r="M12" s="17"/>
      <c r="N12" s="17"/>
      <c r="O12" s="5"/>
    </row>
    <row r="13" spans="1:15" ht="12.95" customHeight="1">
      <c r="A13" s="15"/>
      <c r="B13" s="29" t="s">
        <v>18</v>
      </c>
      <c r="C13" s="25" t="s">
        <v>19</v>
      </c>
      <c r="D13" s="28">
        <f t="shared" ref="D13:D17" si="1">ROUND(16*SQRT(POWER(N13,2)/356),2)</f>
        <v>6.44</v>
      </c>
      <c r="E13" s="63">
        <f>ROUND(SQRT(POWER(G3,2)+POWER(PRODUCT(G3,0.625),2)),2)</f>
        <v>2.76</v>
      </c>
      <c r="F13" s="64">
        <f>IF(E13&lt;=N13,PRODUCT(G3,L13),N6)</f>
        <v>3.2759999999999998</v>
      </c>
      <c r="G13" s="64"/>
      <c r="H13" s="65">
        <f>IF(E13&lt;=N13,PRODUCT(G3,M13),N6)</f>
        <v>6.3179999999999996</v>
      </c>
      <c r="I13" s="65"/>
      <c r="J13" s="65"/>
      <c r="L13" s="17">
        <v>1.4</v>
      </c>
      <c r="M13" s="17">
        <v>2.7</v>
      </c>
      <c r="N13" s="17">
        <v>7.6</v>
      </c>
      <c r="O13" s="5"/>
    </row>
    <row r="14" spans="1:15" ht="12.95" customHeight="1">
      <c r="A14" s="15"/>
      <c r="B14" s="29"/>
      <c r="C14" s="25" t="s">
        <v>20</v>
      </c>
      <c r="D14" s="30">
        <f t="shared" si="1"/>
        <v>10.77</v>
      </c>
      <c r="E14" s="63"/>
      <c r="F14" s="52">
        <f>IF(E13&lt;=N14,PRODUCT(G3,L14),N6)</f>
        <v>1.8719999999999999</v>
      </c>
      <c r="G14" s="52"/>
      <c r="H14" s="53">
        <f>IF(E13&lt;=N14,PRODUCT(G3,M14),N6)</f>
        <v>1.8719999999999999</v>
      </c>
      <c r="I14" s="53"/>
      <c r="J14" s="53"/>
      <c r="L14" s="17">
        <v>0.8</v>
      </c>
      <c r="M14" s="17">
        <v>0.8</v>
      </c>
      <c r="N14" s="17">
        <v>12.7</v>
      </c>
      <c r="O14" s="5"/>
    </row>
    <row r="15" spans="1:15" ht="12.95" customHeight="1">
      <c r="A15" s="15"/>
      <c r="B15" s="29"/>
      <c r="C15" s="26" t="s">
        <v>21</v>
      </c>
      <c r="D15" s="30">
        <f t="shared" si="1"/>
        <v>10.77</v>
      </c>
      <c r="E15" s="63"/>
      <c r="F15" s="52">
        <f>IF(E13&lt;=N15,PRODUCT(G3,L15),N6)</f>
        <v>2.7377999999999996</v>
      </c>
      <c r="G15" s="52"/>
      <c r="H15" s="53">
        <f>IF(E13&lt;=N15,PRODUCT(G3,M15),N6)</f>
        <v>3.6035999999999997</v>
      </c>
      <c r="I15" s="53"/>
      <c r="J15" s="53"/>
      <c r="L15" s="17">
        <v>1.17</v>
      </c>
      <c r="M15" s="17">
        <v>1.54</v>
      </c>
      <c r="N15" s="17">
        <v>12.7</v>
      </c>
      <c r="O15" s="5"/>
    </row>
    <row r="16" spans="1:15" ht="12.95" customHeight="1">
      <c r="A16" s="15"/>
      <c r="B16" s="29"/>
      <c r="C16" s="26" t="s">
        <v>22</v>
      </c>
      <c r="D16" s="31">
        <f t="shared" si="1"/>
        <v>10.77</v>
      </c>
      <c r="E16" s="63"/>
      <c r="F16" s="52">
        <f>IF(E13&lt;=N16,PRODUCT(G3,L16),N6)</f>
        <v>6.1307999999999998</v>
      </c>
      <c r="G16" s="52"/>
      <c r="H16" s="53">
        <f>IF(E13&lt;=N16,PRODUCT(G3,M16),N6)</f>
        <v>10.413</v>
      </c>
      <c r="I16" s="53"/>
      <c r="J16" s="53"/>
      <c r="L16" s="17">
        <v>2.62</v>
      </c>
      <c r="M16" s="17">
        <v>4.45</v>
      </c>
      <c r="N16" s="17">
        <v>12.7</v>
      </c>
      <c r="O16" s="5"/>
    </row>
    <row r="17" spans="1:15" ht="12.95" customHeight="1" thickBot="1">
      <c r="A17" s="15"/>
      <c r="B17" s="32"/>
      <c r="C17" s="33" t="s">
        <v>23</v>
      </c>
      <c r="D17" s="34">
        <f t="shared" si="1"/>
        <v>10.77</v>
      </c>
      <c r="E17" s="63"/>
      <c r="F17" s="60">
        <f>IF(E13&lt;=N17,PRODUCT(G3,L17),N6)</f>
        <v>10.085399999999998</v>
      </c>
      <c r="G17" s="60"/>
      <c r="H17" s="61">
        <f>IF(E13&lt;=N17,PRODUCT(G3,M17),N6)</f>
        <v>17.315999999999999</v>
      </c>
      <c r="I17" s="61"/>
      <c r="J17" s="61"/>
      <c r="L17" s="17">
        <v>4.3099999999999996</v>
      </c>
      <c r="M17" s="17">
        <v>7.4</v>
      </c>
      <c r="N17" s="17">
        <v>12.7</v>
      </c>
      <c r="O17" s="5"/>
    </row>
    <row r="18" spans="1:15" ht="21.75" customHeight="1" thickBot="1">
      <c r="A18" s="15"/>
      <c r="B18" s="59" t="s">
        <v>24</v>
      </c>
      <c r="C18" s="59"/>
      <c r="D18" s="59"/>
      <c r="E18" s="59"/>
      <c r="F18" s="59"/>
      <c r="G18" s="59"/>
      <c r="H18" s="59"/>
      <c r="I18" s="59"/>
      <c r="J18" s="59"/>
      <c r="K18" s="35"/>
      <c r="L18" s="17"/>
      <c r="M18" s="17"/>
      <c r="N18" s="17"/>
      <c r="O18" s="5"/>
    </row>
    <row r="19" spans="1:15" ht="13.5" customHeight="1">
      <c r="A19" s="15"/>
      <c r="B19" s="36" t="s">
        <v>27</v>
      </c>
      <c r="C19" s="25" t="s">
        <v>29</v>
      </c>
      <c r="D19" s="28">
        <f t="shared" ref="D19:D23" si="2">ROUND(16*SQRT(POWER(N19,2)/356),2)</f>
        <v>10.77</v>
      </c>
      <c r="E19" s="58">
        <f>ROUND(SQRT(POWER($G$3,2)+POWER(PRODUCT($G$3,0.5625),2)),2)</f>
        <v>2.68</v>
      </c>
      <c r="F19" s="52">
        <f>IF($E$19&lt;=N19,PRODUCT($G$3,L19),$N$6)</f>
        <v>1.8486</v>
      </c>
      <c r="G19" s="52"/>
      <c r="H19" s="53">
        <f>IF($E$19&lt;=N19,PRODUCT($G$3,M19),$N$6)</f>
        <v>2.5973999999999999</v>
      </c>
      <c r="I19" s="53"/>
      <c r="J19" s="53"/>
      <c r="K19" s="35"/>
      <c r="L19" s="17">
        <v>0.79</v>
      </c>
      <c r="M19" s="17">
        <v>1.1100000000000001</v>
      </c>
      <c r="N19" s="17">
        <v>12.7</v>
      </c>
      <c r="O19" s="5"/>
    </row>
    <row r="20" spans="1:15" ht="12.95" customHeight="1">
      <c r="A20" s="15"/>
      <c r="B20" s="37" t="s">
        <v>28</v>
      </c>
      <c r="C20" s="38" t="s">
        <v>30</v>
      </c>
      <c r="D20" s="28">
        <f t="shared" si="2"/>
        <v>10.77</v>
      </c>
      <c r="E20" s="58"/>
      <c r="F20" s="52">
        <f>IF(E19&lt;=N20,PRODUCT($G$3,L20),$N$6)</f>
        <v>3.0419999999999998</v>
      </c>
      <c r="G20" s="52"/>
      <c r="H20" s="53">
        <f>IF(E19&lt;=N20,PRODUCT($G$3,M20),$N$6)</f>
        <v>7.0667999999999997</v>
      </c>
      <c r="I20" s="53"/>
      <c r="J20" s="53"/>
      <c r="K20" s="35"/>
      <c r="L20" s="17">
        <v>1.3</v>
      </c>
      <c r="M20" s="17">
        <v>3.02</v>
      </c>
      <c r="N20" s="17">
        <v>12.7</v>
      </c>
      <c r="O20" s="5"/>
    </row>
    <row r="21" spans="1:15" ht="13.5" customHeight="1" thickBot="1">
      <c r="A21" s="15"/>
      <c r="B21" s="37"/>
      <c r="C21" s="26" t="s">
        <v>31</v>
      </c>
      <c r="D21" s="28">
        <f t="shared" si="2"/>
        <v>10.77</v>
      </c>
      <c r="E21" s="58"/>
      <c r="F21" s="52">
        <f>IF($E$19&lt;=N21,PRODUCT($G$3,L21),$N$6)</f>
        <v>3.4163999999999999</v>
      </c>
      <c r="G21" s="52"/>
      <c r="H21" s="53">
        <f>IF($E$19&lt;=N21,PRODUCT($G$3,M21),$N$6)</f>
        <v>6.9029999999999996</v>
      </c>
      <c r="I21" s="53"/>
      <c r="J21" s="53"/>
      <c r="K21" s="35"/>
      <c r="L21" s="17">
        <v>1.46</v>
      </c>
      <c r="M21" s="17">
        <v>2.95</v>
      </c>
      <c r="N21" s="17">
        <v>12.7</v>
      </c>
      <c r="O21" s="5"/>
    </row>
    <row r="22" spans="1:15" ht="13.5" customHeight="1" thickBot="1">
      <c r="A22" s="15"/>
      <c r="B22" s="37"/>
      <c r="C22" s="26" t="s">
        <v>32</v>
      </c>
      <c r="D22" s="28">
        <f t="shared" ref="D22" si="3">ROUND(16*SQRT(POWER(N22,2)/356),2)</f>
        <v>10.77</v>
      </c>
      <c r="E22" s="58"/>
      <c r="F22" s="52">
        <f>IF($E$19&lt;=N22,PRODUCT($G$3,L22),$N$6)</f>
        <v>6.9965999999999999</v>
      </c>
      <c r="G22" s="52"/>
      <c r="H22" s="53">
        <f>IF($E$19&lt;=N22,PRODUCT($G$3,M22),$N$6)</f>
        <v>13.876199999999999</v>
      </c>
      <c r="I22" s="53"/>
      <c r="J22" s="53"/>
      <c r="K22" s="35"/>
      <c r="L22" s="17">
        <v>2.99</v>
      </c>
      <c r="M22" s="17">
        <v>5.93</v>
      </c>
      <c r="N22" s="17">
        <v>12.7</v>
      </c>
      <c r="O22" s="5"/>
    </row>
    <row r="23" spans="1:15" ht="13.5" customHeight="1">
      <c r="A23" s="15"/>
      <c r="B23" s="37"/>
      <c r="C23" s="47" t="s">
        <v>33</v>
      </c>
      <c r="D23" s="48">
        <f t="shared" si="2"/>
        <v>10.77</v>
      </c>
      <c r="E23" s="58"/>
      <c r="F23" s="52">
        <f>IF($E$19&lt;=N23,PRODUCT($G$3,L23),$N$6)</f>
        <v>10.740599999999999</v>
      </c>
      <c r="G23" s="52"/>
      <c r="H23" s="53">
        <f>IF($E$19&lt;=N23,PRODUCT($G$3,M23),$N$6)</f>
        <v>16.426799999999997</v>
      </c>
      <c r="I23" s="53"/>
      <c r="J23" s="53"/>
      <c r="K23" s="35"/>
      <c r="L23" s="17">
        <v>4.59</v>
      </c>
      <c r="M23" s="17">
        <v>7.02</v>
      </c>
      <c r="N23" s="17">
        <v>12.7</v>
      </c>
      <c r="O23" s="5"/>
    </row>
    <row r="24" spans="1:15" ht="12.95" customHeight="1">
      <c r="A24" s="15"/>
      <c r="B24" s="39" t="s">
        <v>25</v>
      </c>
      <c r="C24" s="25" t="s">
        <v>34</v>
      </c>
      <c r="D24" s="28">
        <f t="shared" ref="D24:D30" si="4">ROUND(16*SQRT(POWER(N24,2)/356),2)</f>
        <v>6.44</v>
      </c>
      <c r="E24" s="49">
        <f>ROUND(SQRT(POWER($G$3,2)+POWER(PRODUCT($G$3,0.5625),2)),2)</f>
        <v>2.68</v>
      </c>
      <c r="F24" s="54">
        <f>IF(E24&lt;=N24,PRODUCT($G$3,L24),$N$6)</f>
        <v>0.88919999999999999</v>
      </c>
      <c r="G24" s="54"/>
      <c r="H24" s="54">
        <f>IF(E24&lt;=N24,PRODUCT($G$3,M24),$N$6)</f>
        <v>0.88919999999999999</v>
      </c>
      <c r="I24" s="54"/>
      <c r="J24" s="55"/>
      <c r="K24" s="35"/>
      <c r="L24" s="17">
        <v>0.38</v>
      </c>
      <c r="M24" s="17">
        <v>0.38</v>
      </c>
      <c r="N24" s="17">
        <v>7.6</v>
      </c>
      <c r="O24" s="5"/>
    </row>
    <row r="25" spans="1:15" ht="13.5" customHeight="1">
      <c r="A25" s="15"/>
      <c r="B25" s="29" t="s">
        <v>26</v>
      </c>
      <c r="C25" s="26" t="s">
        <v>35</v>
      </c>
      <c r="D25" s="28">
        <f t="shared" si="4"/>
        <v>6.44</v>
      </c>
      <c r="E25" s="50"/>
      <c r="F25" s="52">
        <f>IF(E24&lt;=N25,PRODUCT($G$3,L25),$N$6)</f>
        <v>1.7784</v>
      </c>
      <c r="G25" s="52"/>
      <c r="H25" s="52">
        <f>IF(E24&lt;=N25,PRODUCT($G$3,M25),$N$6)</f>
        <v>2.2464</v>
      </c>
      <c r="I25" s="52"/>
      <c r="J25" s="53"/>
      <c r="K25" s="35"/>
      <c r="L25" s="17">
        <v>0.76</v>
      </c>
      <c r="M25" s="17">
        <v>0.96</v>
      </c>
      <c r="N25" s="17">
        <v>7.6</v>
      </c>
      <c r="O25" s="5"/>
    </row>
    <row r="26" spans="1:15" ht="13.5" customHeight="1">
      <c r="A26" s="15"/>
      <c r="B26" s="29"/>
      <c r="C26" s="26" t="s">
        <v>36</v>
      </c>
      <c r="D26" s="28">
        <f t="shared" si="4"/>
        <v>10.77</v>
      </c>
      <c r="E26" s="50"/>
      <c r="F26" s="52">
        <f>IF(E24&lt;=N26,PRODUCT($G$3,L26),$N$6)</f>
        <v>2.6675999999999997</v>
      </c>
      <c r="G26" s="52"/>
      <c r="H26" s="52">
        <f>IF(E24&lt;=N26,PRODUCT($G$3,M26),$N$6)</f>
        <v>4.0013999999999994</v>
      </c>
      <c r="I26" s="52"/>
      <c r="J26" s="53"/>
      <c r="K26" s="35"/>
      <c r="L26" s="17">
        <v>1.1399999999999999</v>
      </c>
      <c r="M26" s="17">
        <v>1.71</v>
      </c>
      <c r="N26" s="17">
        <v>12.7</v>
      </c>
      <c r="O26" s="5"/>
    </row>
    <row r="27" spans="1:15" ht="13.5" customHeight="1">
      <c r="A27" s="15"/>
      <c r="B27" s="29"/>
      <c r="C27" s="26" t="s">
        <v>37</v>
      </c>
      <c r="D27" s="28">
        <f t="shared" si="4"/>
        <v>10.77</v>
      </c>
      <c r="E27" s="50"/>
      <c r="F27" s="52">
        <f>IF(E24&lt;=N27,PRODUCT(G3,L27),N6)</f>
        <v>3.7673999999999999</v>
      </c>
      <c r="G27" s="52"/>
      <c r="H27" s="52">
        <f>IF(E24&lt;=N27,PRODUCT(G3,M27),N6)</f>
        <v>5.6627999999999998</v>
      </c>
      <c r="I27" s="52"/>
      <c r="J27" s="53"/>
      <c r="K27" s="35"/>
      <c r="L27" s="17">
        <v>1.61</v>
      </c>
      <c r="M27" s="17">
        <v>2.42</v>
      </c>
      <c r="N27" s="17">
        <v>12.7</v>
      </c>
      <c r="O27" s="5"/>
    </row>
    <row r="28" spans="1:15" ht="12.95" customHeight="1">
      <c r="A28" s="15"/>
      <c r="B28" s="29"/>
      <c r="C28" s="33" t="s">
        <v>38</v>
      </c>
      <c r="D28" s="28">
        <f t="shared" si="4"/>
        <v>10.77</v>
      </c>
      <c r="E28" s="50"/>
      <c r="F28" s="52">
        <f>IF(E24&lt;=N28,PRODUCT(G3,L28),N6)</f>
        <v>5.5457999999999998</v>
      </c>
      <c r="G28" s="52"/>
      <c r="H28" s="52">
        <f>IF(E24&lt;=N28,PRODUCT(G3,M28),N6)</f>
        <v>8.4239999999999995</v>
      </c>
      <c r="I28" s="52"/>
      <c r="J28" s="53"/>
      <c r="K28" s="35"/>
      <c r="L28" s="17">
        <v>2.37</v>
      </c>
      <c r="M28" s="17">
        <v>3.6</v>
      </c>
      <c r="N28" s="17">
        <v>12.7</v>
      </c>
      <c r="O28" s="5"/>
    </row>
    <row r="29" spans="1:15" ht="12.95" customHeight="1">
      <c r="A29" s="15"/>
      <c r="B29" s="40"/>
      <c r="C29" s="33" t="s">
        <v>39</v>
      </c>
      <c r="D29" s="28">
        <f t="shared" si="4"/>
        <v>10.77</v>
      </c>
      <c r="E29" s="50"/>
      <c r="F29" s="52">
        <f>IF(E24&lt;=N29,PRODUCT(G3,L29),N6)</f>
        <v>8.2601999999999993</v>
      </c>
      <c r="G29" s="52"/>
      <c r="H29" s="52">
        <f>IF(E24&lt;=N29,PRODUCT(G3,M29),N6)</f>
        <v>13.221</v>
      </c>
      <c r="I29" s="52"/>
      <c r="J29" s="53"/>
      <c r="K29" s="35"/>
      <c r="L29" s="17">
        <v>3.53</v>
      </c>
      <c r="M29" s="17">
        <v>5.65</v>
      </c>
      <c r="N29" s="17">
        <v>12.7</v>
      </c>
      <c r="O29" s="5"/>
    </row>
    <row r="30" spans="1:15" ht="12.95" customHeight="1" thickBot="1">
      <c r="A30" s="15"/>
      <c r="B30" s="29"/>
      <c r="C30" s="41" t="s">
        <v>40</v>
      </c>
      <c r="D30" s="30">
        <f t="shared" si="4"/>
        <v>10.77</v>
      </c>
      <c r="E30" s="51"/>
      <c r="F30" s="56">
        <f>IF(E24&lt;=N30,PRODUCT(G3,L30),N6)</f>
        <v>12.916799999999999</v>
      </c>
      <c r="G30" s="56"/>
      <c r="H30" s="56">
        <f>IF(E24&lt;=N30,PRODUCT(G3,M30),N6)</f>
        <v>20.662199999999999</v>
      </c>
      <c r="I30" s="56"/>
      <c r="J30" s="57"/>
      <c r="K30" s="35"/>
      <c r="L30" s="17">
        <v>5.52</v>
      </c>
      <c r="M30" s="17">
        <v>8.83</v>
      </c>
      <c r="N30" s="17">
        <v>12.7</v>
      </c>
      <c r="O30" s="5"/>
    </row>
    <row r="31" spans="1:15" ht="35.25" customHeight="1">
      <c r="A31" s="15"/>
      <c r="B31" s="42"/>
      <c r="C31" s="42"/>
      <c r="D31" s="43"/>
      <c r="E31" s="43"/>
      <c r="F31" s="43"/>
      <c r="G31" s="43"/>
      <c r="H31" s="43"/>
      <c r="I31" s="43"/>
      <c r="J31" s="43"/>
      <c r="K31" s="44"/>
      <c r="L31" s="17"/>
      <c r="M31" s="17"/>
      <c r="N31" s="17"/>
      <c r="O31" s="5"/>
    </row>
    <row r="32" spans="1:15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1" hidden="1"/>
    <row r="50" spans="1:1" hidden="1"/>
    <row r="51" spans="1:1" hidden="1"/>
    <row r="52" spans="1:1" hidden="1"/>
    <row r="53" spans="1:1" ht="24.75" hidden="1" customHeight="1">
      <c r="A53" s="45"/>
    </row>
    <row r="54" spans="1:1" hidden="1"/>
    <row r="55" spans="1:1" hidden="1"/>
    <row r="56" spans="1:1" hidden="1"/>
    <row r="57" spans="1:1" hidden="1"/>
    <row r="58" spans="1:1" hidden="1"/>
    <row r="59" spans="1:1" hidden="1"/>
    <row r="60" spans="1:1" hidden="1"/>
    <row r="61" spans="1:1" hidden="1"/>
    <row r="62" spans="1:1" hidden="1"/>
    <row r="63" spans="1:1" hidden="1"/>
    <row r="64" spans="1:1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t="9" hidden="1" customHeight="1"/>
    <row r="17952" ht="27" hidden="1" customHeight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t="12" hidden="1" customHeight="1"/>
    <row r="17963" ht="12" hidden="1" customHeight="1"/>
    <row r="17964" hidden="1"/>
  </sheetData>
  <sheetProtection password="D743" sheet="1" objects="1" scenarios="1"/>
  <mergeCells count="57">
    <mergeCell ref="B3:F3"/>
    <mergeCell ref="B5:B6"/>
    <mergeCell ref="C5:C6"/>
    <mergeCell ref="D5:D6"/>
    <mergeCell ref="E5:E6"/>
    <mergeCell ref="F5:J5"/>
    <mergeCell ref="F6:G6"/>
    <mergeCell ref="H6:J6"/>
    <mergeCell ref="F11:G11"/>
    <mergeCell ref="H11:J11"/>
    <mergeCell ref="B7:J7"/>
    <mergeCell ref="F8:G8"/>
    <mergeCell ref="H8:J8"/>
    <mergeCell ref="E9:E11"/>
    <mergeCell ref="F9:G9"/>
    <mergeCell ref="H9:J9"/>
    <mergeCell ref="F10:G10"/>
    <mergeCell ref="H10:J10"/>
    <mergeCell ref="B18:J18"/>
    <mergeCell ref="F17:G17"/>
    <mergeCell ref="H17:J17"/>
    <mergeCell ref="B12:J12"/>
    <mergeCell ref="E13:E17"/>
    <mergeCell ref="F13:G13"/>
    <mergeCell ref="H13:J13"/>
    <mergeCell ref="F14:G14"/>
    <mergeCell ref="H14:J14"/>
    <mergeCell ref="F15:G15"/>
    <mergeCell ref="H15:J15"/>
    <mergeCell ref="F16:G16"/>
    <mergeCell ref="H16:J16"/>
    <mergeCell ref="E19:E23"/>
    <mergeCell ref="F19:G19"/>
    <mergeCell ref="H19:J19"/>
    <mergeCell ref="F20:G20"/>
    <mergeCell ref="H20:J20"/>
    <mergeCell ref="F21:G21"/>
    <mergeCell ref="H21:J21"/>
    <mergeCell ref="F23:G23"/>
    <mergeCell ref="H23:J23"/>
    <mergeCell ref="F22:G22"/>
    <mergeCell ref="H22:J22"/>
    <mergeCell ref="E24:E30"/>
    <mergeCell ref="F26:G26"/>
    <mergeCell ref="H26:J26"/>
    <mergeCell ref="H27:J27"/>
    <mergeCell ref="F27:G27"/>
    <mergeCell ref="H25:J25"/>
    <mergeCell ref="F25:G25"/>
    <mergeCell ref="H24:J24"/>
    <mergeCell ref="F24:G24"/>
    <mergeCell ref="F28:G28"/>
    <mergeCell ref="H28:J28"/>
    <mergeCell ref="F29:G29"/>
    <mergeCell ref="H29:J29"/>
    <mergeCell ref="F30:G30"/>
    <mergeCell ref="H30:J30"/>
  </mergeCells>
  <conditionalFormatting sqref="I27:I30">
    <cfRule type="expression" dxfId="15" priority="20" stopIfTrue="1">
      <formula>AND(OR(OR(AND((H27&gt;=#REF!),(H27&lt;=#REF!)),AND((L27&gt;=#REF!),(L27&lt;=#REF!))),AND((H27&lt;=#REF!),(L27&gt;=#REF!))),#REF!&gt;=M$16892)</formula>
    </cfRule>
  </conditionalFormatting>
  <conditionalFormatting sqref="B19:B20">
    <cfRule type="expression" dxfId="14" priority="21" stopIfTrue="1">
      <formula>AND(OR(OR(AND((XFA1048550&gt;=#REF!),(XFA1048550&lt;=#REF!)),AND((XFA1048550&gt;=#REF!),(XFA1048550&lt;=#REF!))),AND((XFA1048550&lt;=#REF!),(XFA1048550&gt;=#REF!))),#REF!&gt;=M$16892)</formula>
    </cfRule>
  </conditionalFormatting>
  <conditionalFormatting sqref="G25:G30 G14:G16 F8:G11 G19:G23">
    <cfRule type="expression" dxfId="13" priority="24" stopIfTrue="1">
      <formula>AND(OR(OR(AND((G8&gt;=#REF!),(G8&lt;=#REF!)),AND((J8&gt;=#REF!),(J8&lt;=#REF!))),AND((G8&lt;=#REF!),(J8&gt;=#REF!))),#REF!&gt;=M$16892)</formula>
    </cfRule>
  </conditionalFormatting>
  <conditionalFormatting sqref="B24">
    <cfRule type="expression" dxfId="12" priority="118" stopIfTrue="1">
      <formula>AND(OR(OR(AND((XFA1048556&gt;=#REF!),(XFA1048556&lt;=#REF!)),AND((XFA1048556&gt;=#REF!),(XFA1048556&lt;=#REF!))),AND((XFA1048556&lt;=#REF!),(XFA1048556&gt;=#REF!))),#REF!&gt;=M$16892)</formula>
    </cfRule>
  </conditionalFormatting>
  <conditionalFormatting sqref="F26:F30 F20:F21">
    <cfRule type="expression" dxfId="11" priority="120" stopIfTrue="1">
      <formula>AND(OR(OR(AND((G20&gt;=N1032218),(G20&lt;=#REF!)),AND((J20&gt;=#REF!),(J20&lt;=#REF!))),AND((G20&lt;=#REF!),(J20&gt;=#REF!))),#REF!&gt;=#REF!)</formula>
    </cfRule>
  </conditionalFormatting>
  <conditionalFormatting sqref="F24:F25 G24">
    <cfRule type="expression" dxfId="10" priority="7" stopIfTrue="1">
      <formula>AND(OR(OR(AND((G24&gt;=N1032223),(G24&lt;=#REF!)),AND((J24&gt;=#REF!),(J24&lt;=#REF!))),AND((G24&lt;=#REF!),(J24&gt;=#REF!))),#REF!&gt;=#REF!)</formula>
    </cfRule>
  </conditionalFormatting>
  <conditionalFormatting sqref="E24 E13">
    <cfRule type="expression" dxfId="9" priority="163" stopIfTrue="1">
      <formula>AND(OR(OR(AND((H13&gt;=#REF!),(H13&lt;=XCS$17072)),AND((K13&gt;=#REF!),(K13&lt;=#REF!))),AND((H13&lt;=#REF!),(K13&gt;=#REF!))),#REF!&gt;=M$16892)</formula>
    </cfRule>
  </conditionalFormatting>
  <conditionalFormatting sqref="H19:H30 H8:J11 H13:J17 J19:J30">
    <cfRule type="expression" dxfId="8" priority="195" stopIfTrue="1">
      <formula>AND(OR(OR(AND((G8&gt;=#REF!),(G8&lt;=#REF!)),AND((J8&gt;=#REF!),(J8&lt;=#REF!))),AND((G8&lt;=#REF!),(J8&gt;=#REF!))),#REF!&gt;=M$16892)</formula>
    </cfRule>
  </conditionalFormatting>
  <conditionalFormatting sqref="C13:C17 C11 C21:C30">
    <cfRule type="expression" dxfId="7" priority="204" stopIfTrue="1">
      <formula>AND(OR(OR(AND((E11&gt;=#REF!),(E11&lt;=XCS$17072)),AND((H11&gt;=#REF!),(H11&lt;=#REF!))),AND((E11&lt;=#REF!),(H11&gt;=#REF!))),#REF!&gt;=M$16892)</formula>
    </cfRule>
  </conditionalFormatting>
  <conditionalFormatting sqref="F22:F23">
    <cfRule type="expression" dxfId="6" priority="208" stopIfTrue="1">
      <formula>AND(OR(OR(AND((G22&gt;=N1032219),(G22&lt;=#REF!)),AND((J22&gt;=#REF!),(J22&lt;=#REF!))),AND((G22&lt;=#REF!),(J22&gt;=#REF!))),#REF!&gt;=#REF!)</formula>
    </cfRule>
  </conditionalFormatting>
  <conditionalFormatting sqref="I19:I26">
    <cfRule type="expression" dxfId="5" priority="211" stopIfTrue="1">
      <formula>AND(OR(OR(AND((H19&gt;=#REF!),(H19&lt;=#REF!)),AND((L19&gt;=#REF!),(L19&lt;=#REF!))),AND((H19&lt;=#REF!),(L19&gt;=#REF!))),#REF!&gt;=M$16892)</formula>
    </cfRule>
  </conditionalFormatting>
  <conditionalFormatting sqref="C20">
    <cfRule type="expression" dxfId="4" priority="213" stopIfTrue="1">
      <formula>AND(OR(OR(AND((E19&gt;=#REF!),(E19&lt;=XCS$17072)),AND((H20&gt;=#REF!),(H20&lt;=#REF!))),AND((E19&lt;=#REF!),(H20&gt;=#REF!))),#REF!&gt;=M$16892)</formula>
    </cfRule>
  </conditionalFormatting>
  <conditionalFormatting sqref="F19">
    <cfRule type="expression" dxfId="3" priority="214" stopIfTrue="1">
      <formula>AND(OR(OR(AND((G19&gt;=N1032189),(G19&lt;=#REF!)),AND((J19&gt;=#REF!),(J19&lt;=#REF!))),AND((G19&lt;=#REF!),(J19&gt;=#REF!))),#REF!&gt;=#REF!)</formula>
    </cfRule>
  </conditionalFormatting>
  <conditionalFormatting sqref="C19 C8">
    <cfRule type="expression" dxfId="2" priority="215" stopIfTrue="1">
      <formula>AND(OR(OR(AND((#REF!&gt;=#REF!),(#REF!&lt;=XCS$17072)),AND((H8&gt;=#REF!),(H8&lt;=#REF!))),AND((#REF!&lt;=#REF!),(H8&gt;=#REF!))),#REF!&gt;=M$16892)</formula>
    </cfRule>
  </conditionalFormatting>
  <conditionalFormatting sqref="F13:F17 G13 G17">
    <cfRule type="expression" dxfId="1" priority="217" stopIfTrue="1">
      <formula>AND(OR(OR(AND((G13&gt;=N1032205),(G13&lt;=#REF!)),AND((J13&gt;=#REF!),(J13&lt;=#REF!))),AND((G13&lt;=#REF!),(J13&gt;=#REF!))),#REF!&gt;=#REF!)</formula>
    </cfRule>
  </conditionalFormatting>
  <conditionalFormatting sqref="C9:C10">
    <cfRule type="expression" dxfId="0" priority="220" stopIfTrue="1">
      <formula>AND(OR(OR(AND((#REF!&gt;=#REF!),(#REF!&lt;=#REF!)),AND((H9&gt;=#REF!),(H9&lt;=#REF!))),AND((#REF!&lt;=#REF!),(H9&gt;=#REF!))),#REF!&gt;=M$16892)</formula>
    </cfRule>
  </conditionalFormatting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/>
  <headerFooter alignWithMargins="0"/>
  <ignoredErrors>
    <ignoredError sqref="F20 H20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EIKI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</dc:creator>
  <cp:lastModifiedBy>Zino</cp:lastModifiedBy>
  <dcterms:created xsi:type="dcterms:W3CDTF">2020-04-07T08:31:06Z</dcterms:created>
  <dcterms:modified xsi:type="dcterms:W3CDTF">2020-09-18T10:38:57Z</dcterms:modified>
</cp:coreProperties>
</file>